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8180" windowHeight="117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Sheet1!$A$1:$H$32</definedName>
  </definedNames>
  <calcPr calcId="125725"/>
</workbook>
</file>

<file path=xl/calcChain.xml><?xml version="1.0" encoding="utf-8"?>
<calcChain xmlns="http://schemas.openxmlformats.org/spreadsheetml/2006/main">
  <c r="C5" i="1"/>
  <c r="G21" l="1"/>
  <c r="C31" s="1"/>
  <c r="G20"/>
  <c r="C29" s="1"/>
  <c r="G19"/>
  <c r="C30" s="1"/>
  <c r="F5"/>
  <c r="C25" l="1"/>
  <c r="C27"/>
  <c r="C26"/>
  <c r="G9"/>
  <c r="C6" s="1"/>
</calcChain>
</file>

<file path=xl/sharedStrings.xml><?xml version="1.0" encoding="utf-8"?>
<sst xmlns="http://schemas.openxmlformats.org/spreadsheetml/2006/main" count="28" uniqueCount="25">
  <si>
    <t>配管口径(A)</t>
    <rPh sb="0" eb="2">
      <t>ハイカン</t>
    </rPh>
    <rPh sb="2" eb="4">
      <t>コウケイ</t>
    </rPh>
    <phoneticPr fontId="1"/>
  </si>
  <si>
    <t>配管外形(mm)</t>
    <rPh sb="0" eb="2">
      <t>ハイカン</t>
    </rPh>
    <rPh sb="2" eb="4">
      <t>ガイケイ</t>
    </rPh>
    <phoneticPr fontId="1"/>
  </si>
  <si>
    <t>DR</t>
    <phoneticPr fontId="1"/>
  </si>
  <si>
    <t>または</t>
    <phoneticPr fontId="1"/>
  </si>
  <si>
    <t>曲げ半径(mm)</t>
    <rPh sb="0" eb="1">
      <t>マ</t>
    </rPh>
    <rPh sb="2" eb="4">
      <t>ハンケイ</t>
    </rPh>
    <phoneticPr fontId="1"/>
  </si>
  <si>
    <t>外形の倍数(N倍)</t>
    <rPh sb="0" eb="2">
      <t>ガイケイ</t>
    </rPh>
    <rPh sb="3" eb="5">
      <t>バイスウ</t>
    </rPh>
    <rPh sb="7" eb="8">
      <t>バイ</t>
    </rPh>
    <phoneticPr fontId="1"/>
  </si>
  <si>
    <t>X0 (mm)</t>
  </si>
  <si>
    <t>Y0 (mm)</t>
  </si>
  <si>
    <t>L (mm)</t>
    <phoneticPr fontId="1"/>
  </si>
  <si>
    <t>Y1 (mm)</t>
    <phoneticPr fontId="1"/>
  </si>
  <si>
    <t>X1 (mm)</t>
    <phoneticPr fontId="1"/>
  </si>
  <si>
    <t>口径</t>
  </si>
  <si>
    <t>外径</t>
  </si>
  <si>
    <t>(A)</t>
  </si>
  <si>
    <t>㎜</t>
  </si>
  <si>
    <t>R</t>
    <phoneticPr fontId="1"/>
  </si>
  <si>
    <t>倍数指定</t>
    <rPh sb="0" eb="2">
      <t>バイスウ</t>
    </rPh>
    <rPh sb="2" eb="4">
      <t>シテイ</t>
    </rPh>
    <phoneticPr fontId="1"/>
  </si>
  <si>
    <t>数値指定</t>
    <rPh sb="0" eb="2">
      <t>スウチ</t>
    </rPh>
    <rPh sb="2" eb="4">
      <t>シテイ</t>
    </rPh>
    <phoneticPr fontId="1"/>
  </si>
  <si>
    <t>L</t>
    <phoneticPr fontId="1"/>
  </si>
  <si>
    <t>X1</t>
    <phoneticPr fontId="1"/>
  </si>
  <si>
    <t>Y1</t>
    <phoneticPr fontId="1"/>
  </si>
  <si>
    <t>配管番号</t>
    <rPh sb="0" eb="2">
      <t>ハイカン</t>
    </rPh>
    <rPh sb="2" eb="4">
      <t>バンゴウ</t>
    </rPh>
    <phoneticPr fontId="1"/>
  </si>
  <si>
    <t>図面番号</t>
    <rPh sb="0" eb="2">
      <t>ズメン</t>
    </rPh>
    <rPh sb="2" eb="4">
      <t>バンゴウ</t>
    </rPh>
    <phoneticPr fontId="1"/>
  </si>
  <si>
    <t>系統</t>
    <rPh sb="0" eb="2">
      <t>ケイトウ</t>
    </rPh>
    <phoneticPr fontId="1"/>
  </si>
  <si>
    <t>リスト備考欄入力（コピペ）用</t>
    <rPh sb="3" eb="5">
      <t>ビコウ</t>
    </rPh>
    <rPh sb="5" eb="6">
      <t>ラン</t>
    </rPh>
    <rPh sb="6" eb="8">
      <t>ニュウリョク</t>
    </rPh>
    <rPh sb="13" eb="14">
      <t>ヨウ</t>
    </rPh>
    <phoneticPr fontId="1"/>
  </si>
</sst>
</file>

<file path=xl/styles.xml><?xml version="1.0" encoding="utf-8"?>
<styleSheet xmlns="http://schemas.openxmlformats.org/spreadsheetml/2006/main">
  <numFmts count="2">
    <numFmt numFmtId="176" formatCode="0.0"/>
    <numFmt numFmtId="177" formatCode="0.0_);[Red]\(0.0\)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NumberFormat="1" applyBorder="1" applyAlignment="1"/>
    <xf numFmtId="176" fontId="0" fillId="0" borderId="1" xfId="0" applyNumberFormat="1" applyBorder="1" applyAlignment="1"/>
    <xf numFmtId="0" fontId="0" fillId="0" borderId="1" xfId="0" applyBorder="1" applyAlignment="1"/>
    <xf numFmtId="0" fontId="0" fillId="0" borderId="0" xfId="0" applyFill="1">
      <alignment vertical="center"/>
    </xf>
    <xf numFmtId="177" fontId="3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Fill="1" applyBorder="1">
      <alignment vertical="center"/>
    </xf>
    <xf numFmtId="0" fontId="0" fillId="3" borderId="2" xfId="0" applyFill="1" applyBorder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7</xdr:row>
      <xdr:rowOff>28575</xdr:rowOff>
    </xdr:from>
    <xdr:to>
      <xdr:col>4</xdr:col>
      <xdr:colOff>457200</xdr:colOff>
      <xdr:row>20</xdr:row>
      <xdr:rowOff>304800</xdr:rowOff>
    </xdr:to>
    <xdr:grpSp>
      <xdr:nvGrpSpPr>
        <xdr:cNvPr id="42" name="グループ化 41"/>
        <xdr:cNvGrpSpPr/>
      </xdr:nvGrpSpPr>
      <xdr:grpSpPr>
        <a:xfrm>
          <a:off x="238125" y="1657350"/>
          <a:ext cx="2838450" cy="2867025"/>
          <a:chOff x="257175" y="561975"/>
          <a:chExt cx="2838450" cy="2790825"/>
        </a:xfrm>
      </xdr:grpSpPr>
      <xdr:grpSp>
        <xdr:nvGrpSpPr>
          <xdr:cNvPr id="38" name="グループ化 37"/>
          <xdr:cNvGrpSpPr/>
        </xdr:nvGrpSpPr>
        <xdr:grpSpPr>
          <a:xfrm>
            <a:off x="257175" y="561975"/>
            <a:ext cx="2838450" cy="2790825"/>
            <a:chOff x="676275" y="457200"/>
            <a:chExt cx="2838450" cy="2790825"/>
          </a:xfrm>
        </xdr:grpSpPr>
        <xdr:sp macro="" textlink="">
          <xdr:nvSpPr>
            <xdr:cNvPr id="2" name="角丸四角形 1"/>
            <xdr:cNvSpPr/>
          </xdr:nvSpPr>
          <xdr:spPr>
            <a:xfrm>
              <a:off x="676275" y="457200"/>
              <a:ext cx="2838450" cy="2790825"/>
            </a:xfrm>
            <a:prstGeom prst="roundRect">
              <a:avLst/>
            </a:prstGeom>
          </xdr:spPr>
          <xdr:style>
            <a:lnRef idx="2">
              <a:schemeClr val="accent6"/>
            </a:lnRef>
            <a:fillRef idx="1">
              <a:schemeClr val="lt1"/>
            </a:fillRef>
            <a:effectRef idx="0">
              <a:schemeClr val="accent6"/>
            </a:effectRef>
            <a:fontRef idx="minor">
              <a:schemeClr val="dk1"/>
            </a:fontRef>
          </xdr:style>
          <xdr:txBody>
            <a:bodyPr vertOverflow="clip" rtlCol="0" anchor="ctr"/>
            <a:lstStyle/>
            <a:p>
              <a:pPr algn="ctr"/>
              <a:endParaRPr kumimoji="1" lang="ja-JP" altLang="en-US" sz="1100"/>
            </a:p>
          </xdr:txBody>
        </xdr:sp>
        <xdr:grpSp>
          <xdr:nvGrpSpPr>
            <xdr:cNvPr id="7" name="グループ化 6"/>
            <xdr:cNvGrpSpPr/>
          </xdr:nvGrpSpPr>
          <xdr:grpSpPr>
            <a:xfrm>
              <a:off x="1076325" y="1800225"/>
              <a:ext cx="1162050" cy="1171575"/>
              <a:chOff x="1076325" y="1800225"/>
              <a:chExt cx="1162050" cy="1171575"/>
            </a:xfrm>
          </xdr:grpSpPr>
          <xdr:sp macro="" textlink="">
            <xdr:nvSpPr>
              <xdr:cNvPr id="3" name="円弧 2"/>
              <xdr:cNvSpPr/>
            </xdr:nvSpPr>
            <xdr:spPr>
              <a:xfrm>
                <a:off x="1076325" y="1800225"/>
                <a:ext cx="1162050" cy="1162050"/>
              </a:xfrm>
              <a:prstGeom prst="arc">
                <a:avLst/>
              </a:prstGeom>
              <a:noFill/>
              <a:ln w="381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rtlCol="0" anchor="ctr"/>
              <a:lstStyle/>
              <a:p>
                <a:pPr algn="ctr"/>
                <a:endParaRPr kumimoji="1" lang="ja-JP" altLang="en-US" sz="1100"/>
              </a:p>
            </xdr:txBody>
          </xdr:sp>
          <xdr:cxnSp macro="">
            <xdr:nvCxnSpPr>
              <xdr:cNvPr id="5" name="直線コネクタ 4"/>
              <xdr:cNvCxnSpPr/>
            </xdr:nvCxnSpPr>
            <xdr:spPr>
              <a:xfrm>
                <a:off x="2238375" y="2381250"/>
                <a:ext cx="0" cy="590550"/>
              </a:xfrm>
              <a:prstGeom prst="line">
                <a:avLst/>
              </a:prstGeom>
              <a:ln w="38100"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" name="直線コネクタ 5"/>
              <xdr:cNvCxnSpPr/>
            </xdr:nvCxnSpPr>
            <xdr:spPr>
              <a:xfrm rot="5400000">
                <a:off x="1371600" y="1504950"/>
                <a:ext cx="0" cy="590550"/>
              </a:xfrm>
              <a:prstGeom prst="line">
                <a:avLst/>
              </a:prstGeom>
              <a:ln w="38100"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9" name="直線コネクタ 8"/>
            <xdr:cNvCxnSpPr/>
          </xdr:nvCxnSpPr>
          <xdr:spPr>
            <a:xfrm flipV="1">
              <a:off x="1076325" y="809625"/>
              <a:ext cx="0" cy="89535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直線コネクタ 9"/>
            <xdr:cNvCxnSpPr/>
          </xdr:nvCxnSpPr>
          <xdr:spPr>
            <a:xfrm rot="5400000" flipV="1">
              <a:off x="2781300" y="2505075"/>
              <a:ext cx="0" cy="89535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" name="直線コネクタ 10"/>
            <xdr:cNvCxnSpPr/>
          </xdr:nvCxnSpPr>
          <xdr:spPr>
            <a:xfrm flipV="1">
              <a:off x="2238375" y="809625"/>
              <a:ext cx="0" cy="1238250"/>
            </a:xfrm>
            <a:prstGeom prst="line">
              <a:avLst/>
            </a:prstGeom>
            <a:ln>
              <a:solidFill>
                <a:sysClr val="windowText" lastClr="000000"/>
              </a:solidFill>
              <a:prstDash val="lg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直線コネクタ 11"/>
            <xdr:cNvCxnSpPr/>
          </xdr:nvCxnSpPr>
          <xdr:spPr>
            <a:xfrm>
              <a:off x="1952625" y="1800225"/>
              <a:ext cx="1276350" cy="0"/>
            </a:xfrm>
            <a:prstGeom prst="line">
              <a:avLst/>
            </a:prstGeom>
            <a:ln>
              <a:solidFill>
                <a:sysClr val="windowText" lastClr="000000"/>
              </a:solidFill>
              <a:prstDash val="lg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" name="直線コネクタ 14"/>
            <xdr:cNvCxnSpPr/>
          </xdr:nvCxnSpPr>
          <xdr:spPr>
            <a:xfrm flipV="1">
              <a:off x="1714500" y="1114425"/>
              <a:ext cx="0" cy="561975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" name="直線コネクタ 17"/>
            <xdr:cNvCxnSpPr/>
          </xdr:nvCxnSpPr>
          <xdr:spPr>
            <a:xfrm rot="5400000" flipV="1">
              <a:off x="2614613" y="2019301"/>
              <a:ext cx="0" cy="561975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" name="直線矢印コネクタ 19"/>
            <xdr:cNvCxnSpPr/>
          </xdr:nvCxnSpPr>
          <xdr:spPr>
            <a:xfrm>
              <a:off x="1066800" y="857250"/>
              <a:ext cx="1162050" cy="0"/>
            </a:xfrm>
            <a:prstGeom prst="straightConnector1">
              <a:avLst/>
            </a:prstGeom>
            <a:ln>
              <a:solidFill>
                <a:sysClr val="windowText" lastClr="000000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" name="直線矢印コネクタ 20"/>
            <xdr:cNvCxnSpPr/>
          </xdr:nvCxnSpPr>
          <xdr:spPr>
            <a:xfrm>
              <a:off x="1066800" y="1171575"/>
              <a:ext cx="647700" cy="0"/>
            </a:xfrm>
            <a:prstGeom prst="straightConnector1">
              <a:avLst/>
            </a:prstGeom>
            <a:ln>
              <a:solidFill>
                <a:sysClr val="windowText" lastClr="000000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" name="直線矢印コネクタ 21"/>
            <xdr:cNvCxnSpPr/>
          </xdr:nvCxnSpPr>
          <xdr:spPr>
            <a:xfrm rot="5400000">
              <a:off x="2590800" y="2371725"/>
              <a:ext cx="1162050" cy="0"/>
            </a:xfrm>
            <a:prstGeom prst="straightConnector1">
              <a:avLst/>
            </a:prstGeom>
            <a:ln>
              <a:solidFill>
                <a:sysClr val="windowText" lastClr="000000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" name="直線矢印コネクタ 23"/>
            <xdr:cNvCxnSpPr/>
          </xdr:nvCxnSpPr>
          <xdr:spPr>
            <a:xfrm rot="5400000">
              <a:off x="2505075" y="2628900"/>
              <a:ext cx="647700" cy="0"/>
            </a:xfrm>
            <a:prstGeom prst="straightConnector1">
              <a:avLst/>
            </a:prstGeom>
            <a:ln>
              <a:solidFill>
                <a:sysClr val="windowText" lastClr="000000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5" name="テキスト ボックス 24"/>
            <xdr:cNvSpPr txBox="1"/>
          </xdr:nvSpPr>
          <xdr:spPr>
            <a:xfrm>
              <a:off x="1123951" y="866775"/>
              <a:ext cx="581024" cy="3143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pPr algn="ctr"/>
              <a:r>
                <a:rPr kumimoji="1" lang="en-US" altLang="ja-JP" sz="1400"/>
                <a:t>X1</a:t>
              </a:r>
              <a:endParaRPr kumimoji="1" lang="ja-JP" altLang="en-US" sz="1400"/>
            </a:p>
          </xdr:txBody>
        </xdr:sp>
        <xdr:sp macro="" textlink="">
          <xdr:nvSpPr>
            <xdr:cNvPr id="26" name="テキスト ボックス 25"/>
            <xdr:cNvSpPr txBox="1"/>
          </xdr:nvSpPr>
          <xdr:spPr>
            <a:xfrm>
              <a:off x="1323976" y="523875"/>
              <a:ext cx="581024" cy="3143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pPr algn="ctr"/>
              <a:r>
                <a:rPr kumimoji="1" lang="en-US" altLang="ja-JP" sz="1400"/>
                <a:t>X0</a:t>
              </a:r>
              <a:endParaRPr kumimoji="1" lang="ja-JP" altLang="en-US" sz="1400"/>
            </a:p>
          </xdr:txBody>
        </xdr:sp>
        <xdr:sp macro="" textlink="">
          <xdr:nvSpPr>
            <xdr:cNvPr id="27" name="テキスト ボックス 26"/>
            <xdr:cNvSpPr txBox="1"/>
          </xdr:nvSpPr>
          <xdr:spPr>
            <a:xfrm rot="5400000">
              <a:off x="2676526" y="2466977"/>
              <a:ext cx="581024" cy="3143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pPr algn="ctr"/>
              <a:r>
                <a:rPr kumimoji="1" lang="en-US" altLang="ja-JP" sz="1400"/>
                <a:t>Y1</a:t>
              </a:r>
              <a:endParaRPr kumimoji="1" lang="ja-JP" altLang="en-US" sz="1400"/>
            </a:p>
          </xdr:txBody>
        </xdr:sp>
        <xdr:sp macro="" textlink="">
          <xdr:nvSpPr>
            <xdr:cNvPr id="28" name="テキスト ボックス 27"/>
            <xdr:cNvSpPr txBox="1"/>
          </xdr:nvSpPr>
          <xdr:spPr>
            <a:xfrm rot="5400000">
              <a:off x="3048001" y="2228853"/>
              <a:ext cx="581024" cy="3143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pPr algn="ctr"/>
              <a:r>
                <a:rPr kumimoji="1" lang="en-US" altLang="ja-JP" sz="1400"/>
                <a:t>Y0</a:t>
              </a:r>
              <a:endParaRPr kumimoji="1" lang="ja-JP" altLang="en-US" sz="1400"/>
            </a:p>
          </xdr:txBody>
        </xdr:sp>
        <xdr:cxnSp macro="">
          <xdr:nvCxnSpPr>
            <xdr:cNvPr id="32" name="直線矢印コネクタ 31"/>
            <xdr:cNvCxnSpPr/>
          </xdr:nvCxnSpPr>
          <xdr:spPr>
            <a:xfrm flipH="1">
              <a:off x="1714500" y="1181100"/>
              <a:ext cx="723900" cy="0"/>
            </a:xfrm>
            <a:prstGeom prst="straightConnector1">
              <a:avLst/>
            </a:prstGeom>
            <a:ln>
              <a:solidFill>
                <a:sysClr val="windowText" lastClr="000000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3" name="直線矢印コネクタ 32"/>
            <xdr:cNvCxnSpPr/>
          </xdr:nvCxnSpPr>
          <xdr:spPr>
            <a:xfrm rot="16200000" flipH="1">
              <a:off x="2466975" y="1933575"/>
              <a:ext cx="723900" cy="0"/>
            </a:xfrm>
            <a:prstGeom prst="straightConnector1">
              <a:avLst/>
            </a:prstGeom>
            <a:ln>
              <a:solidFill>
                <a:sysClr val="windowText" lastClr="000000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5" name="円弧 34"/>
            <xdr:cNvSpPr/>
          </xdr:nvSpPr>
          <xdr:spPr>
            <a:xfrm>
              <a:off x="2009775" y="1181099"/>
              <a:ext cx="819150" cy="765961"/>
            </a:xfrm>
            <a:prstGeom prst="arc">
              <a:avLst/>
            </a:prstGeom>
            <a:noFill/>
            <a:ln w="317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rtlCol="0" anchor="ctr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37" name="テキスト ボックス 36"/>
            <xdr:cNvSpPr txBox="1"/>
          </xdr:nvSpPr>
          <xdr:spPr>
            <a:xfrm>
              <a:off x="2590800" y="990600"/>
              <a:ext cx="581024" cy="3143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pPr algn="ctr"/>
              <a:r>
                <a:rPr kumimoji="1" lang="en-US" altLang="ja-JP" sz="1400"/>
                <a:t>L</a:t>
              </a:r>
              <a:endParaRPr kumimoji="1" lang="ja-JP" altLang="en-US" sz="1400"/>
            </a:p>
          </xdr:txBody>
        </xdr:sp>
      </xdr:grpSp>
      <xdr:cxnSp macro="">
        <xdr:nvCxnSpPr>
          <xdr:cNvPr id="40" name="直線矢印コネクタ 39"/>
          <xdr:cNvCxnSpPr/>
        </xdr:nvCxnSpPr>
        <xdr:spPr>
          <a:xfrm flipV="1">
            <a:off x="1285875" y="2105025"/>
            <a:ext cx="361950" cy="352425"/>
          </a:xfrm>
          <a:prstGeom prst="straightConnector1">
            <a:avLst/>
          </a:prstGeom>
          <a:ln>
            <a:solidFill>
              <a:srgbClr val="FF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1" name="テキスト ボックス 40"/>
          <xdr:cNvSpPr txBox="1"/>
        </xdr:nvSpPr>
        <xdr:spPr>
          <a:xfrm>
            <a:off x="923924" y="2066924"/>
            <a:ext cx="447675" cy="352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t">
            <a:noAutofit/>
          </a:bodyPr>
          <a:lstStyle/>
          <a:p>
            <a:pPr algn="ctr"/>
            <a:r>
              <a:rPr kumimoji="1" lang="en-US" altLang="ja-JP" sz="1600"/>
              <a:t>R</a:t>
            </a:r>
            <a:endParaRPr kumimoji="1" lang="ja-JP" altLang="en-US" sz="16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view="pageBreakPreview" zoomScaleNormal="100" zoomScaleSheetLayoutView="100" workbookViewId="0">
      <selection activeCell="A3" sqref="A3"/>
    </sheetView>
  </sheetViews>
  <sheetFormatPr defaultRowHeight="13.5"/>
  <cols>
    <col min="1" max="1" width="12.5" customWidth="1"/>
    <col min="2" max="2" width="3.875" customWidth="1"/>
    <col min="6" max="6" width="15.875" style="1" bestFit="1" customWidth="1"/>
    <col min="7" max="7" width="12.375" customWidth="1"/>
    <col min="8" max="8" width="5.625" customWidth="1"/>
    <col min="9" max="9" width="1.875" customWidth="1"/>
  </cols>
  <sheetData>
    <row r="1" spans="1:11" ht="20.100000000000001" customHeight="1">
      <c r="A1" s="13" t="s">
        <v>23</v>
      </c>
      <c r="C1" s="15"/>
      <c r="D1" s="15"/>
      <c r="E1" s="15"/>
      <c r="F1" s="15"/>
    </row>
    <row r="2" spans="1:11" ht="20.100000000000001" customHeight="1">
      <c r="A2" s="14" t="s">
        <v>21</v>
      </c>
      <c r="C2" s="15"/>
      <c r="D2" s="15"/>
      <c r="E2" s="15"/>
      <c r="F2" s="15"/>
    </row>
    <row r="3" spans="1:11" ht="20.100000000000001" customHeight="1">
      <c r="A3" s="14" t="s">
        <v>22</v>
      </c>
      <c r="C3" s="15"/>
      <c r="D3" s="15"/>
      <c r="E3" s="15"/>
      <c r="F3" s="15"/>
    </row>
    <row r="5" spans="1:11" ht="21">
      <c r="C5" s="17" t="str">
        <f>IF(G11="","",IF(G11&lt;=5,"5DR以内","5DRを超える"))</f>
        <v/>
      </c>
      <c r="D5" s="17"/>
      <c r="E5" s="17"/>
      <c r="F5" s="18" t="str">
        <f>IF(AND(G11&lt;&gt;"",G13&lt;&gt;""),"複数条件が指定されています","")</f>
        <v/>
      </c>
      <c r="G5" s="18"/>
      <c r="J5" s="3" t="s">
        <v>11</v>
      </c>
      <c r="K5" s="4" t="s">
        <v>12</v>
      </c>
    </row>
    <row r="6" spans="1:11" ht="21">
      <c r="C6" s="17" t="str">
        <f>IF(G13="","",IF(G13&lt;=ROUND(G9*5,0),ROUND(G13/G9,0)&amp;"DR",ROUND(G13/G9,0)&amp;"DR→"&amp;"5DRを超える"))</f>
        <v/>
      </c>
      <c r="D6" s="17"/>
      <c r="E6" s="17"/>
      <c r="F6" s="18"/>
      <c r="G6" s="18"/>
      <c r="H6" s="8"/>
      <c r="J6" s="3" t="s">
        <v>13</v>
      </c>
      <c r="K6" s="4" t="s">
        <v>14</v>
      </c>
    </row>
    <row r="7" spans="1:11" ht="14.25" thickBot="1">
      <c r="J7" s="5">
        <v>25</v>
      </c>
      <c r="K7" s="6">
        <v>34</v>
      </c>
    </row>
    <row r="8" spans="1:11" ht="14.25" thickBot="1">
      <c r="F8" s="1" t="s">
        <v>0</v>
      </c>
      <c r="G8" s="12"/>
      <c r="J8" s="5">
        <v>32</v>
      </c>
      <c r="K8" s="7">
        <v>42.7</v>
      </c>
    </row>
    <row r="9" spans="1:11">
      <c r="F9" s="1" t="s">
        <v>1</v>
      </c>
      <c r="G9" s="11" t="str">
        <f>IF(G8="","自動表示",VLOOKUP(G8,$J$7:$K$26,2,FALSE))</f>
        <v>自動表示</v>
      </c>
      <c r="J9" s="5">
        <v>40</v>
      </c>
      <c r="K9" s="7">
        <v>48.6</v>
      </c>
    </row>
    <row r="10" spans="1:11" ht="14.25" thickBot="1">
      <c r="J10" s="5">
        <v>50</v>
      </c>
      <c r="K10" s="7">
        <v>60.5</v>
      </c>
    </row>
    <row r="11" spans="1:11" ht="14.25" thickBot="1">
      <c r="F11" s="1" t="s">
        <v>5</v>
      </c>
      <c r="G11" s="12"/>
      <c r="H11" t="s">
        <v>2</v>
      </c>
      <c r="J11" s="5">
        <v>65</v>
      </c>
      <c r="K11" s="7">
        <v>76.3</v>
      </c>
    </row>
    <row r="12" spans="1:11" ht="14.25" thickBot="1">
      <c r="F12" s="1" t="s">
        <v>3</v>
      </c>
      <c r="J12" s="5">
        <v>80</v>
      </c>
      <c r="K12" s="7">
        <v>89.1</v>
      </c>
    </row>
    <row r="13" spans="1:11" ht="14.25" thickBot="1">
      <c r="F13" s="1" t="s">
        <v>4</v>
      </c>
      <c r="G13" s="12"/>
      <c r="H13" t="s">
        <v>15</v>
      </c>
      <c r="J13" s="5">
        <v>90</v>
      </c>
      <c r="K13" s="7">
        <v>101.6</v>
      </c>
    </row>
    <row r="14" spans="1:11">
      <c r="J14" s="5">
        <v>100</v>
      </c>
      <c r="K14" s="7">
        <v>114.3</v>
      </c>
    </row>
    <row r="15" spans="1:11" ht="14.25" thickBot="1">
      <c r="J15" s="5">
        <v>125</v>
      </c>
      <c r="K15" s="7">
        <v>139.80000000000001</v>
      </c>
    </row>
    <row r="16" spans="1:11" ht="14.25" thickBot="1">
      <c r="F16" s="1" t="s">
        <v>6</v>
      </c>
      <c r="G16" s="12"/>
      <c r="J16" s="5">
        <v>150</v>
      </c>
      <c r="K16" s="7">
        <v>165.2</v>
      </c>
    </row>
    <row r="17" spans="1:11" ht="14.25" thickBot="1">
      <c r="F17" s="1" t="s">
        <v>7</v>
      </c>
      <c r="G17" s="12"/>
      <c r="J17" s="5">
        <v>200</v>
      </c>
      <c r="K17" s="7">
        <v>216.3</v>
      </c>
    </row>
    <row r="18" spans="1:11">
      <c r="J18" s="5">
        <v>250</v>
      </c>
      <c r="K18" s="7">
        <v>267.39999999999998</v>
      </c>
    </row>
    <row r="19" spans="1:11" ht="24.95" customHeight="1">
      <c r="F19" s="2" t="s">
        <v>10</v>
      </c>
      <c r="G19" s="9" t="str">
        <f>IF(AND(G11&lt;&gt;"",G13&lt;&gt;""),"エラー",IF(G11&lt;&gt;0,G16-G9*G11,IF(G13&lt;&gt;0,G16-G13,"")))</f>
        <v/>
      </c>
      <c r="J19" s="5">
        <v>300</v>
      </c>
      <c r="K19" s="7">
        <v>318.5</v>
      </c>
    </row>
    <row r="20" spans="1:11" ht="24.95" customHeight="1">
      <c r="F20" s="2" t="s">
        <v>8</v>
      </c>
      <c r="G20" s="9" t="str">
        <f>IF(AND(G11&lt;&gt;"",G13&lt;&gt;""),"エラー",IF(G11&lt;&gt;0,G9*G11*2*PI()/4,IF(G13&lt;&gt;0,G13*2*PI()/4,"")))</f>
        <v/>
      </c>
      <c r="J20" s="5">
        <v>350</v>
      </c>
      <c r="K20" s="7">
        <v>355.6</v>
      </c>
    </row>
    <row r="21" spans="1:11" ht="24.95" customHeight="1">
      <c r="F21" s="2" t="s">
        <v>9</v>
      </c>
      <c r="G21" s="9" t="str">
        <f>IF(AND(G11&lt;&gt;"",G13&lt;&gt;""),"エラー",IF(G11&lt;&gt;0,G17-G9*G11,IF(G13&lt;&gt;0,G17-G13,"")))</f>
        <v/>
      </c>
      <c r="J21" s="5">
        <v>400</v>
      </c>
      <c r="K21" s="7">
        <v>406.4</v>
      </c>
    </row>
    <row r="22" spans="1:11">
      <c r="J22" s="5">
        <v>450</v>
      </c>
      <c r="K22" s="7">
        <v>457.2</v>
      </c>
    </row>
    <row r="23" spans="1:11">
      <c r="J23" s="5">
        <v>500</v>
      </c>
      <c r="K23" s="6">
        <v>508</v>
      </c>
    </row>
    <row r="24" spans="1:11">
      <c r="C24" s="19" t="s">
        <v>24</v>
      </c>
      <c r="D24" s="19"/>
      <c r="E24" s="19"/>
      <c r="F24" s="19"/>
      <c r="G24" s="19"/>
      <c r="J24" s="5">
        <v>550</v>
      </c>
      <c r="K24" s="7">
        <v>558.79999999999995</v>
      </c>
    </row>
    <row r="25" spans="1:11" ht="15.95" customHeight="1">
      <c r="A25" s="20" t="s">
        <v>16</v>
      </c>
      <c r="B25" s="1" t="s">
        <v>18</v>
      </c>
      <c r="C25" s="16" t="str">
        <f>IF(AND(G11&lt;&gt;"",G13&lt;&gt;""),"エラー",IF(G11&lt;&gt;"",G9&amp;"x"&amp;G11&amp;"DRx2xπ/4＝"&amp;ROUND(G20,1)&amp;" 算出",""))</f>
        <v/>
      </c>
      <c r="D25" s="16"/>
      <c r="E25" s="16"/>
      <c r="F25" s="16"/>
      <c r="G25" s="16"/>
      <c r="J25" s="5">
        <v>600</v>
      </c>
      <c r="K25" s="7">
        <v>609.6</v>
      </c>
    </row>
    <row r="26" spans="1:11" ht="15.95" customHeight="1">
      <c r="A26" s="20"/>
      <c r="B26" s="1" t="s">
        <v>19</v>
      </c>
      <c r="C26" s="16" t="str">
        <f>IF(AND(G11&lt;&gt;"",G13&lt;&gt;""),"エラー",IF(G11&lt;&gt;"",G16&amp;"-"&amp;G9&amp;"x"&amp;G11&amp;"DR="&amp;G19&amp;" 算出",""))</f>
        <v/>
      </c>
      <c r="D26" s="16"/>
      <c r="E26" s="16"/>
      <c r="F26" s="16"/>
      <c r="G26" s="16"/>
      <c r="J26" s="5">
        <v>650</v>
      </c>
      <c r="K26" s="6">
        <v>660.4</v>
      </c>
    </row>
    <row r="27" spans="1:11" ht="15.95" customHeight="1">
      <c r="A27" s="20"/>
      <c r="B27" s="1" t="s">
        <v>20</v>
      </c>
      <c r="C27" s="16" t="str">
        <f>IF(AND(G11&lt;&gt;"",G13&lt;&gt;""),"エラー",IF(G11&lt;&gt;"",G17&amp;"-"&amp;G9&amp;"x"&amp;G11&amp;"DR="&amp;G21&amp;" 算出",""))</f>
        <v/>
      </c>
      <c r="D27" s="16"/>
      <c r="E27" s="16"/>
      <c r="F27" s="16"/>
      <c r="G27" s="16"/>
    </row>
    <row r="28" spans="1:11" ht="7.5" customHeight="1">
      <c r="A28" s="10"/>
      <c r="B28" s="1"/>
    </row>
    <row r="29" spans="1:11" ht="15.95" customHeight="1">
      <c r="A29" s="20" t="s">
        <v>17</v>
      </c>
      <c r="B29" s="1" t="s">
        <v>18</v>
      </c>
      <c r="C29" s="16" t="str">
        <f>IF(AND(G11&lt;&gt;"",G13&lt;&gt;""),"エラー",IF(G13&lt;&gt;"",G13&amp;"Rx2xπ/4＝"&amp;ROUND(G20,1)&amp;" 算出",""))</f>
        <v/>
      </c>
      <c r="D29" s="16"/>
      <c r="E29" s="16"/>
      <c r="F29" s="16"/>
      <c r="G29" s="16"/>
    </row>
    <row r="30" spans="1:11" ht="15.95" customHeight="1">
      <c r="A30" s="20"/>
      <c r="B30" s="1" t="s">
        <v>19</v>
      </c>
      <c r="C30" s="16" t="str">
        <f>IF(AND(G11&lt;&gt;"",G13&lt;&gt;""),"エラー",IF(G13&lt;&gt;"",G16&amp;"-"&amp;G13&amp;"R="&amp;G19&amp;" 算出",""))</f>
        <v/>
      </c>
      <c r="D30" s="16"/>
      <c r="E30" s="16"/>
      <c r="F30" s="16"/>
      <c r="G30" s="16"/>
    </row>
    <row r="31" spans="1:11" ht="15.95" customHeight="1">
      <c r="A31" s="20"/>
      <c r="B31" s="1" t="s">
        <v>20</v>
      </c>
      <c r="C31" s="16" t="str">
        <f>IF(AND(G11&lt;&gt;"",G13&lt;&gt;""),"エラー",IF(G13&lt;&gt;"",G17&amp;"-"&amp;G13&amp;"R="&amp;G21&amp;" 算出",""))</f>
        <v/>
      </c>
      <c r="D31" s="16"/>
      <c r="E31" s="16"/>
      <c r="F31" s="16"/>
      <c r="G31" s="16"/>
    </row>
  </sheetData>
  <mergeCells count="15">
    <mergeCell ref="A25:A27"/>
    <mergeCell ref="A29:A31"/>
    <mergeCell ref="C26:G26"/>
    <mergeCell ref="C27:G27"/>
    <mergeCell ref="C29:G29"/>
    <mergeCell ref="C30:G30"/>
    <mergeCell ref="C31:G31"/>
    <mergeCell ref="C1:F1"/>
    <mergeCell ref="C2:F2"/>
    <mergeCell ref="C3:F3"/>
    <mergeCell ref="C25:G25"/>
    <mergeCell ref="C5:E5"/>
    <mergeCell ref="C6:E6"/>
    <mergeCell ref="F5:G6"/>
    <mergeCell ref="C24:G24"/>
  </mergeCells>
  <phoneticPr fontId="1"/>
  <conditionalFormatting sqref="C5:E6">
    <cfRule type="containsText" dxfId="0" priority="1" operator="containsText" text="超える">
      <formula>NOT(ISERROR(SEARCH("超える",C5)))</formula>
    </cfRule>
  </conditionalFormatting>
  <dataValidations count="1">
    <dataValidation type="list" allowBlank="1" showInputMessage="1" showErrorMessage="1" sqref="G8">
      <formula1>$J$7:$J$26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keibo40</dc:creator>
  <cp:lastModifiedBy>keibo40</cp:lastModifiedBy>
  <cp:lastPrinted>2013-10-15T00:27:35Z</cp:lastPrinted>
  <dcterms:created xsi:type="dcterms:W3CDTF">2013-10-12T08:31:11Z</dcterms:created>
  <dcterms:modified xsi:type="dcterms:W3CDTF">2013-11-01T08:35:50Z</dcterms:modified>
</cp:coreProperties>
</file>